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lenovo\Desktop\江西省交投新能源集团有限责任公司赣粤大厦11-12层办公室维修采购全套文件\"/>
    </mc:Choice>
  </mc:AlternateContent>
  <bookViews>
    <workbookView xWindow="0" yWindow="0" windowWidth="27945" windowHeight="12375"/>
  </bookViews>
  <sheets>
    <sheet name="11-12楼工程预算表" sheetId="5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3" i="5" l="1"/>
  <c r="F50" i="5"/>
  <c r="F49" i="5"/>
  <c r="F48" i="5"/>
  <c r="F47" i="5"/>
  <c r="F46" i="5"/>
  <c r="D45" i="5"/>
  <c r="F45" i="5" s="1"/>
  <c r="F42" i="5"/>
  <c r="F41" i="5"/>
  <c r="D40" i="5"/>
  <c r="F40" i="5" s="1"/>
  <c r="F39" i="5"/>
  <c r="F38" i="5"/>
  <c r="F37" i="5"/>
  <c r="F36" i="5"/>
  <c r="F35" i="5"/>
  <c r="F34" i="5"/>
  <c r="F32" i="5"/>
  <c r="D31" i="5"/>
  <c r="F31" i="5" s="1"/>
  <c r="D30" i="5"/>
  <c r="F30" i="5" s="1"/>
  <c r="F27" i="5"/>
  <c r="F26" i="5"/>
  <c r="F25" i="5"/>
  <c r="F24" i="5"/>
  <c r="F23" i="5"/>
  <c r="F22" i="5"/>
  <c r="F21" i="5"/>
  <c r="F20" i="5"/>
  <c r="F19" i="5"/>
  <c r="F18" i="5"/>
  <c r="F17" i="5"/>
  <c r="F16" i="5"/>
  <c r="D15" i="5"/>
  <c r="F15" i="5" s="1"/>
  <c r="F14" i="5"/>
  <c r="F13" i="5"/>
  <c r="F12" i="5"/>
  <c r="F11" i="5"/>
  <c r="F10" i="5"/>
  <c r="F9" i="5"/>
  <c r="F8" i="5"/>
  <c r="D7" i="5"/>
  <c r="F7" i="5" s="1"/>
  <c r="F6" i="5"/>
  <c r="D6" i="5"/>
  <c r="D5" i="5"/>
  <c r="F5" i="5" s="1"/>
  <c r="F28" i="5" s="1"/>
  <c r="F43" i="5" l="1"/>
  <c r="F51" i="5"/>
  <c r="F53" i="5" s="1"/>
  <c r="F55" i="5" s="1"/>
  <c r="F54" i="5" l="1"/>
  <c r="F56" i="5" s="1"/>
  <c r="F58" i="5" l="1"/>
  <c r="F57" i="5"/>
  <c r="F59" i="5"/>
  <c r="F61" i="5"/>
  <c r="F60" i="5"/>
  <c r="F62" i="5" l="1"/>
  <c r="F64" i="5" s="1"/>
</calcChain>
</file>

<file path=xl/sharedStrings.xml><?xml version="1.0" encoding="utf-8"?>
<sst xmlns="http://schemas.openxmlformats.org/spreadsheetml/2006/main" count="165" uniqueCount="115">
  <si>
    <t>赣粤大厦11-12层维修固化清单</t>
  </si>
  <si>
    <t>序
号</t>
  </si>
  <si>
    <t>项目名称</t>
  </si>
  <si>
    <t>单
位</t>
  </si>
  <si>
    <t>数量</t>
  </si>
  <si>
    <t>单价</t>
  </si>
  <si>
    <t>金额</t>
  </si>
  <si>
    <t>材料及工艺说明</t>
  </si>
  <si>
    <t>一</t>
  </si>
  <si>
    <t>拆除工程</t>
  </si>
  <si>
    <t>600*600集成石膏板吊顶拆除</t>
  </si>
  <si>
    <t>㎡</t>
  </si>
  <si>
    <t>人工拆除；1200、1202、1206</t>
  </si>
  <si>
    <t>拆除轻钢龙骨石膏板隔墙</t>
  </si>
  <si>
    <t>垃圾袋，电动工具，人工拆除；1201、1212、1217：（1.8+2.1）*2.4=9.36m2 )、6.9*2.4=16.56m2</t>
  </si>
  <si>
    <t>拆除砌筑砖墙体</t>
  </si>
  <si>
    <t>垃圾袋，电动工具，人工拆除；1200、1202、1206：6.073*2*3.1＝37.65m2 1201、1212、1217：4.5*3.1=13.95m2 (1.8+2.9)*3.1=14.57m2</t>
  </si>
  <si>
    <t>地面砖拆除</t>
  </si>
  <si>
    <t>垃圾袋，电动工具，人工拆除；1212：2.7*1.6＝4.32m2(原卫生间地面）</t>
  </si>
  <si>
    <t>墙面砖拆除</t>
  </si>
  <si>
    <t>垃圾袋，电动工具，人工拆除；1212：（1.6+2.7）*2.4＝10.368m2(原卫生间墙面）</t>
  </si>
  <si>
    <t>原木地板拆除</t>
  </si>
  <si>
    <t>垃圾袋，人工拆除；1201、1212、1217：23.2+19.6+36.6＝79.4m2</t>
  </si>
  <si>
    <t>卫生间单开木门</t>
  </si>
  <si>
    <t>套</t>
  </si>
  <si>
    <t>垃圾袋，人工拆除；1212</t>
  </si>
  <si>
    <t>原单开木门拆除</t>
  </si>
  <si>
    <t>垃圾袋，人工拆除；1212、1217：2套、1200、1202、1206：3套 1208、1209、1210、1211：4套</t>
  </si>
  <si>
    <t>原双开门拆除</t>
  </si>
  <si>
    <t>垃圾袋，人工拆除；1201</t>
  </si>
  <si>
    <t>原墙护墙板拆除</t>
  </si>
  <si>
    <t>项</t>
  </si>
  <si>
    <t>垃圾袋，人工拆除；1201、1212、1217</t>
  </si>
  <si>
    <t>原实木地脚线拆除</t>
  </si>
  <si>
    <t>m</t>
  </si>
  <si>
    <t>垃圾袋，电动工具，人工拆除（1200、1202、1206：24m、1201、1212、1217：56.8m）</t>
  </si>
  <si>
    <t>原柜体拆除</t>
  </si>
  <si>
    <t>m2</t>
  </si>
  <si>
    <t>垃圾袋，电动工具，人工拆除。1201、1212：(1.8+4.2）*2.4＝11.88m2</t>
  </si>
  <si>
    <t>卫生门铝扣板吊项拆除</t>
  </si>
  <si>
    <t>垃圾袋，人工拆除；1212：1.6*2.7＝4.32m2</t>
  </si>
  <si>
    <t>淋浴房拆除</t>
  </si>
  <si>
    <t>洗潄盆拆除</t>
  </si>
  <si>
    <t>垃圾袋，人工拆除。1212</t>
  </si>
  <si>
    <t>洗漱台拆除</t>
  </si>
  <si>
    <t>马桶拆除</t>
  </si>
  <si>
    <t>镜子拆除</t>
  </si>
  <si>
    <t>块</t>
  </si>
  <si>
    <t>热水器拆除</t>
  </si>
  <si>
    <t>灯具拆除</t>
  </si>
  <si>
    <t>人工拆除；</t>
  </si>
  <si>
    <t>开关、插座面板拆除</t>
  </si>
  <si>
    <t>检修口拆除</t>
  </si>
  <si>
    <t>个</t>
  </si>
  <si>
    <t>人工拆除；12楼整层</t>
  </si>
  <si>
    <t>原墙纸、墙布拆除</t>
  </si>
  <si>
    <t>垃圾袋，人工拆除；1201、1212、1217、1218、1210室</t>
  </si>
  <si>
    <t>小计：</t>
  </si>
  <si>
    <t>二</t>
  </si>
  <si>
    <t>装修维修部分</t>
  </si>
  <si>
    <t>墙、顶面刮腻子</t>
  </si>
  <si>
    <t>腻子粉批二遍打磨 材料 人工等；1210室54.312m2、1218室63.12m2、1208室48.93m2、1215室88.19m2、1213室91.52m2、1211室42.72m2、过道177.66m2 、1209室38.4m2、1207室42.8m2、1205室49.2m2、1203室47.6m2、1217室84.84m2、1201室53.2m2、1212室70.72m2、1202室42.4m2、1200室 42.3m2 1206室42.1m2、1113室14.4m2、1106室14.4m2、1100室28.8m2、1102室14.4m2</t>
  </si>
  <si>
    <t>乳胶漆</t>
  </si>
  <si>
    <t>净味乳胶漆滚刷二遍 材料 人工等；1210室86.512m2、1218室110.92m2、1208室48.93m2、1215室88.19、m21213室91.52m2、1211室42.72m2、过道177.66m2 、1209室38.4m2、1207室42.8m2、1205室49.2m2、1203室47.6m2、1217室84.84m2、1201室53.2m2、1212室70.72m2、1202室42.4m2、1200室 42.3m2 1206室42.1m21113室14.4m2、1106室14.4m2、1100室28.8m2、1102室14.4m2</t>
  </si>
  <si>
    <t>轻钢龙骨天花吊顶改造</t>
  </si>
  <si>
    <t>泰山牌轻钢龙骨、石膏板原、原1201、1212、1217：（4.8*6+6*6＝64.8m2）</t>
  </si>
  <si>
    <t>实木地板打底</t>
  </si>
  <si>
    <t xml:space="preserve"> 15厘板打底找平 、原1201、1212、1217：（4.8*6＝28.8m2）</t>
  </si>
  <si>
    <t>安装原实木地板（利旧）</t>
  </si>
  <si>
    <t>利旧灰复原1200、1202、1206：3*24.5＝73.5m2 1201、1212、1217：27.2+19.6+36.6＝83.4m2</t>
  </si>
  <si>
    <t>安装原实木地板</t>
  </si>
  <si>
    <t>原1200、1202、1206：20+20+20=60m1201、1212、1217：68m</t>
  </si>
  <si>
    <t>600*600集成石膏板吊顶</t>
  </si>
  <si>
    <t>600*600板利旧 龙骨新购 人工等、原1200、1202、1206：73.5m2 1203室:37.7m2</t>
  </si>
  <si>
    <t>实木门单开门</t>
  </si>
  <si>
    <t>新购安装、1208、1211、1209、1206、1202</t>
  </si>
  <si>
    <t>实木门双开门（利旧）</t>
  </si>
  <si>
    <t>利旧安装、1201、1203、1205</t>
  </si>
  <si>
    <t>电路改造</t>
  </si>
  <si>
    <t>布管布线、人工、材料、安装 1206、1200、1202、1212、1201、1217、1203</t>
  </si>
  <si>
    <t>11楼部份墙顶面零星修补</t>
  </si>
  <si>
    <t>原墙面铲除、挂网修补、刮腻子、刷油漆、人工等；</t>
  </si>
  <si>
    <t>13、14楼女卫地面渗水修复</t>
  </si>
  <si>
    <t>部份地面砖拆除、地面找平防水、地面铺贴、水管修复等</t>
  </si>
  <si>
    <t>三</t>
  </si>
  <si>
    <t>安装工程</t>
  </si>
  <si>
    <t>600*600平板灯</t>
  </si>
  <si>
    <t>更换安装1207室2个；1211室4个、1213室6个、1208室5个  1207#2个、1205#6、1203#6个、1206#4个 1200#4个、1202#4个、1212#1个</t>
  </si>
  <si>
    <t>筒灯</t>
  </si>
  <si>
    <t>更换安装1210室8个、1218室18个、1215室12个、过道12个、1201、1212、121725个</t>
  </si>
  <si>
    <t>开关、插座面板</t>
  </si>
  <si>
    <t>更换安装1210</t>
  </si>
  <si>
    <t>成品烤漆检修口安装</t>
  </si>
  <si>
    <t>人工安装、过道3个，1215室2个、1210室3个、1218室3个</t>
  </si>
  <si>
    <t>300*300集成铝扣板吊厅</t>
  </si>
  <si>
    <t>材料人工等；公卫：男卫：19.44m2、女卫11.4m2、 1210室：4.32m2</t>
  </si>
  <si>
    <t>300*600 LED集成扣板灯</t>
  </si>
  <si>
    <t>四</t>
  </si>
  <si>
    <t>综合工程</t>
  </si>
  <si>
    <t>一+二+三</t>
  </si>
  <si>
    <t>垃圾清运费</t>
  </si>
  <si>
    <t>材料搬运及运输费</t>
  </si>
  <si>
    <t>1+2+3</t>
  </si>
  <si>
    <t>工程管理费</t>
  </si>
  <si>
    <t>工程一切险</t>
  </si>
  <si>
    <t>4+5+6</t>
  </si>
  <si>
    <t>安全文明措施费</t>
  </si>
  <si>
    <t>税金</t>
  </si>
  <si>
    <t>五</t>
  </si>
  <si>
    <t>暂列金</t>
  </si>
  <si>
    <t>六</t>
  </si>
  <si>
    <t>合计</t>
  </si>
  <si>
    <t>1210司机班卫生间、公卫</t>
    <phoneticPr fontId="8" type="noConversion"/>
  </si>
  <si>
    <t>砖砌墙及粉刷</t>
  </si>
  <si>
    <t>m³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</si>
</sst>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8" formatCode="0.00_ "/>
  </numFmts>
  <fonts count="13" x14ac:knownFonts="1">
    <font>
      <sz val="11"/>
      <color theme="1"/>
      <name val="宋体"/>
      <charset val="134"/>
      <scheme val="minor"/>
    </font>
    <font>
      <sz val="11"/>
      <color theme="4"/>
      <name val="宋体"/>
      <charset val="134"/>
      <scheme val="minor"/>
    </font>
    <font>
      <sz val="11"/>
      <color theme="3" tint="0.39991454817346722"/>
      <name val="宋体"/>
      <charset val="134"/>
      <scheme val="minor"/>
    </font>
    <font>
      <sz val="1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1"/>
      <name val="宋体"/>
      <charset val="134"/>
      <scheme val="minor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sz val="9"/>
      <name val="宋体"/>
      <charset val="134"/>
      <scheme val="minor"/>
    </font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color indexed="8"/>
      <name val="宋体"/>
      <family val="3"/>
      <charset val="134"/>
    </font>
    <font>
      <sz val="10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</cellStyleXfs>
  <cellXfs count="49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2" fillId="2" borderId="0" xfId="0" applyFont="1" applyFill="1">
      <alignment vertical="center"/>
    </xf>
    <xf numFmtId="0" fontId="3" fillId="2" borderId="0" xfId="0" applyFont="1" applyFill="1">
      <alignment vertical="center"/>
    </xf>
    <xf numFmtId="0" fontId="0" fillId="2" borderId="0" xfId="0" applyFill="1" applyAlignment="1">
      <alignment horizontal="center" vertical="center"/>
    </xf>
    <xf numFmtId="0" fontId="0" fillId="2" borderId="0" xfId="0" applyFill="1">
      <alignment vertical="center"/>
    </xf>
    <xf numFmtId="0" fontId="0" fillId="2" borderId="0" xfId="0" applyFill="1" applyAlignment="1" applyProtection="1">
      <alignment horizontal="center" vertical="center"/>
      <protection locked="0"/>
    </xf>
    <xf numFmtId="178" fontId="0" fillId="2" borderId="0" xfId="0" applyNumberFormat="1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 wrapText="1"/>
    </xf>
    <xf numFmtId="178" fontId="7" fillId="2" borderId="1" xfId="0" applyNumberFormat="1" applyFont="1" applyFill="1" applyBorder="1" applyAlignment="1">
      <alignment horizontal="center" vertical="center" wrapText="1"/>
    </xf>
    <xf numFmtId="178" fontId="7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178" fontId="6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178" fontId="5" fillId="2" borderId="1" xfId="0" applyNumberFormat="1" applyFont="1" applyFill="1" applyBorder="1" applyAlignment="1">
      <alignment horizontal="center" vertical="center" wrapText="1"/>
    </xf>
    <xf numFmtId="9" fontId="7" fillId="2" borderId="1" xfId="0" applyNumberFormat="1" applyFont="1" applyFill="1" applyBorder="1" applyAlignment="1" applyProtection="1">
      <alignment horizontal="center" vertical="center" wrapText="1"/>
      <protection locked="0"/>
    </xf>
    <xf numFmtId="178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 applyProtection="1">
      <alignment horizontal="center" vertical="center" wrapText="1"/>
      <protection locked="0"/>
    </xf>
    <xf numFmtId="178" fontId="4" fillId="2" borderId="0" xfId="0" applyNumberFormat="1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 applyProtection="1">
      <alignment horizontal="left" vertical="center" wrapText="1"/>
      <protection locked="0"/>
    </xf>
    <xf numFmtId="178" fontId="6" fillId="2" borderId="1" xfId="0" applyNumberFormat="1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center" wrapText="1"/>
      <protection locked="0"/>
    </xf>
    <xf numFmtId="0" fontId="5" fillId="2" borderId="3" xfId="0" applyFont="1" applyFill="1" applyBorder="1" applyAlignment="1" applyProtection="1">
      <alignment horizontal="center" vertical="center" wrapText="1"/>
      <protection locked="0"/>
    </xf>
    <xf numFmtId="178" fontId="5" fillId="2" borderId="2" xfId="0" applyNumberFormat="1" applyFont="1" applyFill="1" applyBorder="1" applyAlignment="1">
      <alignment horizontal="center" vertical="center" wrapText="1"/>
    </xf>
    <xf numFmtId="178" fontId="5" fillId="2" borderId="3" xfId="0" applyNumberFormat="1" applyFont="1" applyFill="1" applyBorder="1" applyAlignment="1">
      <alignment horizontal="center" vertical="center" wrapText="1"/>
    </xf>
    <xf numFmtId="0" fontId="11" fillId="3" borderId="4" xfId="0" applyNumberFormat="1" applyFont="1" applyFill="1" applyBorder="1" applyAlignment="1" applyProtection="1">
      <alignment horizontal="center" vertical="center" wrapText="1"/>
    </xf>
    <xf numFmtId="178" fontId="11" fillId="3" borderId="4" xfId="0" applyNumberFormat="1" applyFont="1" applyFill="1" applyBorder="1" applyAlignment="1" applyProtection="1">
      <alignment horizontal="center" vertical="center" wrapText="1"/>
    </xf>
    <xf numFmtId="178" fontId="12" fillId="3" borderId="4" xfId="0" applyNumberFormat="1" applyFont="1" applyFill="1" applyBorder="1" applyAlignment="1" applyProtection="1">
      <alignment horizontal="center" vertical="center" wrapText="1"/>
    </xf>
    <xf numFmtId="0" fontId="11" fillId="2" borderId="4" xfId="0" applyNumberFormat="1" applyFont="1" applyFill="1" applyBorder="1" applyAlignment="1" applyProtection="1">
      <alignment vertical="center" wrapText="1"/>
    </xf>
    <xf numFmtId="178" fontId="11" fillId="3" borderId="4" xfId="0" applyNumberFormat="1" applyFont="1" applyFill="1" applyBorder="1" applyAlignment="1" applyProtection="1">
      <alignment horizontal="center" vertical="center" wrapText="1"/>
      <protection locked="0"/>
    </xf>
    <xf numFmtId="9" fontId="7" fillId="2" borderId="1" xfId="0" applyNumberFormat="1" applyFont="1" applyFill="1" applyBorder="1" applyAlignment="1" applyProtection="1">
      <alignment horizontal="center" vertical="center" wrapText="1"/>
    </xf>
    <xf numFmtId="178" fontId="3" fillId="2" borderId="1" xfId="0" applyNumberFormat="1" applyFont="1" applyFill="1" applyBorder="1" applyAlignment="1" applyProtection="1">
      <alignment horizontal="center" vertical="center" wrapText="1"/>
    </xf>
    <xf numFmtId="0" fontId="6" fillId="2" borderId="1" xfId="0" applyFont="1" applyFill="1" applyBorder="1" applyAlignment="1" applyProtection="1">
      <alignment horizontal="center" vertical="center" wrapText="1"/>
    </xf>
  </cellXfs>
  <cellStyles count="8">
    <cellStyle name="Normal" xfId="1"/>
    <cellStyle name="Normal 2" xfId="2"/>
    <cellStyle name="Normal 2 2" xfId="3"/>
    <cellStyle name="Normal 3" xfId="4"/>
    <cellStyle name="常规" xfId="0" builtinId="0"/>
    <cellStyle name="常规 2" xfId="5"/>
    <cellStyle name="常规 2 2" xfId="6"/>
    <cellStyle name="常规 3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satMod val="300000"/>
                <a:tint val="50000"/>
              </a:schemeClr>
            </a:gs>
            <a:gs pos="35000">
              <a:schemeClr val="phClr">
                <a:satMod val="300000"/>
                <a:tint val="37000"/>
              </a:schemeClr>
            </a:gs>
            <a:gs pos="100000">
              <a:schemeClr val="phClr">
                <a:satMod val="350000"/>
                <a:tint val="15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atMod val="130000"/>
                <a:shade val="51000"/>
              </a:schemeClr>
            </a:gs>
            <a:gs pos="80000">
              <a:schemeClr val="phClr">
                <a:satMod val="130000"/>
                <a:shade val="93000"/>
              </a:schemeClr>
            </a:gs>
            <a:gs pos="100000">
              <a:schemeClr val="phClr">
                <a:satMod val="135000"/>
                <a:shade val="94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atMod val="105000"/>
              <a:shade val="9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atMod val="350000"/>
                <a:tint val="40000"/>
              </a:schemeClr>
            </a:gs>
            <a:gs pos="40000">
              <a:schemeClr val="phClr">
                <a:satMod val="350000"/>
                <a:shade val="99000"/>
                <a:tint val="45000"/>
              </a:schemeClr>
            </a:gs>
            <a:gs pos="100000">
              <a:schemeClr val="phClr">
                <a:satMod val="255000"/>
                <a:shade val="20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satMod val="300000"/>
                <a:tint val="80000"/>
              </a:schemeClr>
            </a:gs>
            <a:gs pos="100000">
              <a:schemeClr val="phClr">
                <a:satMod val="200000"/>
                <a:shade val="3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G64"/>
  <sheetViews>
    <sheetView tabSelected="1" topLeftCell="A43" zoomScale="115" zoomScaleNormal="115" workbookViewId="0">
      <selection activeCell="N47" sqref="N47"/>
    </sheetView>
  </sheetViews>
  <sheetFormatPr defaultColWidth="26.625" defaultRowHeight="13.5" x14ac:dyDescent="0.15"/>
  <cols>
    <col min="1" max="1" width="3.875" style="4" customWidth="1"/>
    <col min="2" max="2" width="20.625" style="5" customWidth="1"/>
    <col min="3" max="3" width="4" style="4" customWidth="1"/>
    <col min="4" max="4" width="9.5" style="4" customWidth="1"/>
    <col min="5" max="5" width="10" style="6" customWidth="1"/>
    <col min="6" max="6" width="11.5" style="7" customWidth="1"/>
    <col min="7" max="7" width="64.375" style="4" customWidth="1"/>
    <col min="8" max="9" width="9" style="5"/>
    <col min="10" max="10" width="12.625" style="5"/>
    <col min="11" max="32" width="9" style="5" customWidth="1"/>
    <col min="33" max="16384" width="26.625" style="5"/>
  </cols>
  <sheetData>
    <row r="1" spans="1:7" ht="14.25" x14ac:dyDescent="0.15">
      <c r="A1" s="29" t="s">
        <v>0</v>
      </c>
      <c r="B1" s="29"/>
      <c r="C1" s="29"/>
      <c r="D1" s="29"/>
      <c r="E1" s="30"/>
      <c r="F1" s="31"/>
      <c r="G1" s="29"/>
    </row>
    <row r="2" spans="1:7" x14ac:dyDescent="0.15">
      <c r="A2" s="36" t="s">
        <v>1</v>
      </c>
      <c r="B2" s="36" t="s">
        <v>2</v>
      </c>
      <c r="C2" s="36" t="s">
        <v>3</v>
      </c>
      <c r="D2" s="36" t="s">
        <v>4</v>
      </c>
      <c r="E2" s="37" t="s">
        <v>5</v>
      </c>
      <c r="F2" s="39" t="s">
        <v>6</v>
      </c>
      <c r="G2" s="36" t="s">
        <v>7</v>
      </c>
    </row>
    <row r="3" spans="1:7" x14ac:dyDescent="0.15">
      <c r="A3" s="36"/>
      <c r="B3" s="36"/>
      <c r="C3" s="36"/>
      <c r="D3" s="36"/>
      <c r="E3" s="38"/>
      <c r="F3" s="40"/>
      <c r="G3" s="36"/>
    </row>
    <row r="4" spans="1:7" x14ac:dyDescent="0.15">
      <c r="A4" s="9" t="s">
        <v>8</v>
      </c>
      <c r="B4" s="32" t="s">
        <v>9</v>
      </c>
      <c r="C4" s="32"/>
      <c r="D4" s="32"/>
      <c r="E4" s="33"/>
      <c r="F4" s="34"/>
      <c r="G4" s="35"/>
    </row>
    <row r="5" spans="1:7" s="1" customFormat="1" ht="24" x14ac:dyDescent="0.15">
      <c r="A5" s="11">
        <v>1</v>
      </c>
      <c r="B5" s="12" t="s">
        <v>10</v>
      </c>
      <c r="C5" s="11" t="s">
        <v>11</v>
      </c>
      <c r="D5" s="13">
        <f>23.8+24.7+24.9</f>
        <v>73.400000000000006</v>
      </c>
      <c r="E5" s="14"/>
      <c r="F5" s="13">
        <f>D5*E5</f>
        <v>0</v>
      </c>
      <c r="G5" s="11" t="s">
        <v>12</v>
      </c>
    </row>
    <row r="6" spans="1:7" s="1" customFormat="1" ht="24" x14ac:dyDescent="0.15">
      <c r="A6" s="11">
        <v>2</v>
      </c>
      <c r="B6" s="12" t="s">
        <v>13</v>
      </c>
      <c r="C6" s="11" t="s">
        <v>11</v>
      </c>
      <c r="D6" s="13">
        <f>9.36+16.56</f>
        <v>25.919999999999998</v>
      </c>
      <c r="E6" s="14"/>
      <c r="F6" s="13">
        <f t="shared" ref="F6:F27" si="0">D6*E6</f>
        <v>0</v>
      </c>
      <c r="G6" s="11" t="s">
        <v>14</v>
      </c>
    </row>
    <row r="7" spans="1:7" s="1" customFormat="1" ht="24" x14ac:dyDescent="0.15">
      <c r="A7" s="11">
        <v>3</v>
      </c>
      <c r="B7" s="12" t="s">
        <v>15</v>
      </c>
      <c r="C7" s="11" t="s">
        <v>11</v>
      </c>
      <c r="D7" s="13">
        <f>37.65+13.95+14.57</f>
        <v>66.169999999999987</v>
      </c>
      <c r="E7" s="14"/>
      <c r="F7" s="13">
        <f t="shared" si="0"/>
        <v>0</v>
      </c>
      <c r="G7" s="11" t="s">
        <v>16</v>
      </c>
    </row>
    <row r="8" spans="1:7" s="1" customFormat="1" x14ac:dyDescent="0.15">
      <c r="A8" s="11">
        <v>4</v>
      </c>
      <c r="B8" s="12" t="s">
        <v>17</v>
      </c>
      <c r="C8" s="11" t="s">
        <v>11</v>
      </c>
      <c r="D8" s="13">
        <v>4.32</v>
      </c>
      <c r="E8" s="14"/>
      <c r="F8" s="13">
        <f t="shared" si="0"/>
        <v>0</v>
      </c>
      <c r="G8" s="11" t="s">
        <v>18</v>
      </c>
    </row>
    <row r="9" spans="1:7" s="1" customFormat="1" x14ac:dyDescent="0.15">
      <c r="A9" s="11">
        <v>5</v>
      </c>
      <c r="B9" s="12" t="s">
        <v>19</v>
      </c>
      <c r="C9" s="11" t="s">
        <v>11</v>
      </c>
      <c r="D9" s="13">
        <v>10.368</v>
      </c>
      <c r="E9" s="14"/>
      <c r="F9" s="13">
        <f t="shared" si="0"/>
        <v>0</v>
      </c>
      <c r="G9" s="11" t="s">
        <v>20</v>
      </c>
    </row>
    <row r="10" spans="1:7" s="1" customFormat="1" x14ac:dyDescent="0.15">
      <c r="A10" s="11">
        <v>6</v>
      </c>
      <c r="B10" s="12" t="s">
        <v>21</v>
      </c>
      <c r="C10" s="11" t="s">
        <v>11</v>
      </c>
      <c r="D10" s="13">
        <v>79.400000000000006</v>
      </c>
      <c r="E10" s="14"/>
      <c r="F10" s="13">
        <f t="shared" si="0"/>
        <v>0</v>
      </c>
      <c r="G10" s="11" t="s">
        <v>22</v>
      </c>
    </row>
    <row r="11" spans="1:7" s="1" customFormat="1" x14ac:dyDescent="0.15">
      <c r="A11" s="11">
        <v>7</v>
      </c>
      <c r="B11" s="12" t="s">
        <v>23</v>
      </c>
      <c r="C11" s="11" t="s">
        <v>24</v>
      </c>
      <c r="D11" s="13">
        <v>1</v>
      </c>
      <c r="E11" s="14"/>
      <c r="F11" s="13">
        <f t="shared" si="0"/>
        <v>0</v>
      </c>
      <c r="G11" s="11" t="s">
        <v>25</v>
      </c>
    </row>
    <row r="12" spans="1:7" s="1" customFormat="1" ht="24" x14ac:dyDescent="0.15">
      <c r="A12" s="11">
        <v>8</v>
      </c>
      <c r="B12" s="12" t="s">
        <v>26</v>
      </c>
      <c r="C12" s="11" t="s">
        <v>24</v>
      </c>
      <c r="D12" s="13">
        <v>9</v>
      </c>
      <c r="E12" s="14"/>
      <c r="F12" s="13">
        <f t="shared" si="0"/>
        <v>0</v>
      </c>
      <c r="G12" s="11" t="s">
        <v>27</v>
      </c>
    </row>
    <row r="13" spans="1:7" s="1" customFormat="1" x14ac:dyDescent="0.15">
      <c r="A13" s="11">
        <v>9</v>
      </c>
      <c r="B13" s="12" t="s">
        <v>28</v>
      </c>
      <c r="C13" s="11" t="s">
        <v>24</v>
      </c>
      <c r="D13" s="13">
        <v>1</v>
      </c>
      <c r="E13" s="14"/>
      <c r="F13" s="13">
        <f t="shared" si="0"/>
        <v>0</v>
      </c>
      <c r="G13" s="11" t="s">
        <v>29</v>
      </c>
    </row>
    <row r="14" spans="1:7" s="2" customFormat="1" x14ac:dyDescent="0.15">
      <c r="A14" s="11">
        <v>10</v>
      </c>
      <c r="B14" s="12" t="s">
        <v>30</v>
      </c>
      <c r="C14" s="11" t="s">
        <v>31</v>
      </c>
      <c r="D14" s="13">
        <v>1</v>
      </c>
      <c r="E14" s="14"/>
      <c r="F14" s="13">
        <f t="shared" si="0"/>
        <v>0</v>
      </c>
      <c r="G14" s="11" t="s">
        <v>32</v>
      </c>
    </row>
    <row r="15" spans="1:7" s="1" customFormat="1" x14ac:dyDescent="0.15">
      <c r="A15" s="11">
        <v>11</v>
      </c>
      <c r="B15" s="12" t="s">
        <v>33</v>
      </c>
      <c r="C15" s="11" t="s">
        <v>34</v>
      </c>
      <c r="D15" s="13">
        <f>24+56.8</f>
        <v>80.8</v>
      </c>
      <c r="E15" s="14"/>
      <c r="F15" s="13">
        <f t="shared" si="0"/>
        <v>0</v>
      </c>
      <c r="G15" s="11" t="s">
        <v>35</v>
      </c>
    </row>
    <row r="16" spans="1:7" s="1" customFormat="1" x14ac:dyDescent="0.15">
      <c r="A16" s="11">
        <v>12</v>
      </c>
      <c r="B16" s="12" t="s">
        <v>36</v>
      </c>
      <c r="C16" s="11" t="s">
        <v>37</v>
      </c>
      <c r="D16" s="13">
        <v>11.88</v>
      </c>
      <c r="E16" s="14"/>
      <c r="F16" s="13">
        <f t="shared" si="0"/>
        <v>0</v>
      </c>
      <c r="G16" s="11" t="s">
        <v>38</v>
      </c>
    </row>
    <row r="17" spans="1:7" s="1" customFormat="1" x14ac:dyDescent="0.15">
      <c r="A17" s="11">
        <v>14</v>
      </c>
      <c r="B17" s="12" t="s">
        <v>39</v>
      </c>
      <c r="C17" s="11" t="s">
        <v>11</v>
      </c>
      <c r="D17" s="13">
        <v>4.32</v>
      </c>
      <c r="E17" s="14"/>
      <c r="F17" s="13">
        <f t="shared" si="0"/>
        <v>0</v>
      </c>
      <c r="G17" s="11" t="s">
        <v>40</v>
      </c>
    </row>
    <row r="18" spans="1:7" s="1" customFormat="1" x14ac:dyDescent="0.15">
      <c r="A18" s="11">
        <v>15</v>
      </c>
      <c r="B18" s="12" t="s">
        <v>41</v>
      </c>
      <c r="C18" s="11" t="s">
        <v>24</v>
      </c>
      <c r="D18" s="13">
        <v>1</v>
      </c>
      <c r="E18" s="14"/>
      <c r="F18" s="13">
        <f t="shared" si="0"/>
        <v>0</v>
      </c>
      <c r="G18" s="11" t="s">
        <v>25</v>
      </c>
    </row>
    <row r="19" spans="1:7" s="1" customFormat="1" x14ac:dyDescent="0.15">
      <c r="A19" s="11">
        <v>16</v>
      </c>
      <c r="B19" s="12" t="s">
        <v>42</v>
      </c>
      <c r="C19" s="11" t="s">
        <v>24</v>
      </c>
      <c r="D19" s="13">
        <v>1</v>
      </c>
      <c r="E19" s="14"/>
      <c r="F19" s="13">
        <f t="shared" si="0"/>
        <v>0</v>
      </c>
      <c r="G19" s="11" t="s">
        <v>43</v>
      </c>
    </row>
    <row r="20" spans="1:7" s="1" customFormat="1" x14ac:dyDescent="0.15">
      <c r="A20" s="11">
        <v>17</v>
      </c>
      <c r="B20" s="12" t="s">
        <v>44</v>
      </c>
      <c r="C20" s="11" t="s">
        <v>24</v>
      </c>
      <c r="D20" s="13">
        <v>1</v>
      </c>
      <c r="E20" s="14"/>
      <c r="F20" s="13">
        <f t="shared" si="0"/>
        <v>0</v>
      </c>
      <c r="G20" s="11" t="s">
        <v>43</v>
      </c>
    </row>
    <row r="21" spans="1:7" s="1" customFormat="1" x14ac:dyDescent="0.15">
      <c r="A21" s="11">
        <v>18</v>
      </c>
      <c r="B21" s="12" t="s">
        <v>45</v>
      </c>
      <c r="C21" s="11" t="s">
        <v>24</v>
      </c>
      <c r="D21" s="13">
        <v>1</v>
      </c>
      <c r="E21" s="14"/>
      <c r="F21" s="13">
        <f t="shared" si="0"/>
        <v>0</v>
      </c>
      <c r="G21" s="11" t="s">
        <v>43</v>
      </c>
    </row>
    <row r="22" spans="1:7" s="1" customFormat="1" x14ac:dyDescent="0.15">
      <c r="A22" s="11">
        <v>19</v>
      </c>
      <c r="B22" s="12" t="s">
        <v>46</v>
      </c>
      <c r="C22" s="11" t="s">
        <v>47</v>
      </c>
      <c r="D22" s="13">
        <v>4</v>
      </c>
      <c r="E22" s="14"/>
      <c r="F22" s="13">
        <f t="shared" si="0"/>
        <v>0</v>
      </c>
      <c r="G22" s="11" t="s">
        <v>43</v>
      </c>
    </row>
    <row r="23" spans="1:7" s="1" customFormat="1" x14ac:dyDescent="0.15">
      <c r="A23" s="11">
        <v>20</v>
      </c>
      <c r="B23" s="12" t="s">
        <v>48</v>
      </c>
      <c r="C23" s="11" t="s">
        <v>24</v>
      </c>
      <c r="D23" s="13">
        <v>1</v>
      </c>
      <c r="E23" s="14"/>
      <c r="F23" s="13">
        <f t="shared" si="0"/>
        <v>0</v>
      </c>
      <c r="G23" s="11" t="s">
        <v>40</v>
      </c>
    </row>
    <row r="24" spans="1:7" s="1" customFormat="1" x14ac:dyDescent="0.15">
      <c r="A24" s="11">
        <v>21</v>
      </c>
      <c r="B24" s="15" t="s">
        <v>49</v>
      </c>
      <c r="C24" s="11" t="s">
        <v>31</v>
      </c>
      <c r="D24" s="13">
        <v>1</v>
      </c>
      <c r="E24" s="14"/>
      <c r="F24" s="13">
        <f t="shared" si="0"/>
        <v>0</v>
      </c>
      <c r="G24" s="11" t="s">
        <v>50</v>
      </c>
    </row>
    <row r="25" spans="1:7" s="1" customFormat="1" x14ac:dyDescent="0.15">
      <c r="A25" s="11">
        <v>22</v>
      </c>
      <c r="B25" s="15" t="s">
        <v>51</v>
      </c>
      <c r="C25" s="11" t="s">
        <v>31</v>
      </c>
      <c r="D25" s="13">
        <v>1</v>
      </c>
      <c r="E25" s="14"/>
      <c r="F25" s="13">
        <f t="shared" si="0"/>
        <v>0</v>
      </c>
      <c r="G25" s="11" t="s">
        <v>50</v>
      </c>
    </row>
    <row r="26" spans="1:7" s="1" customFormat="1" x14ac:dyDescent="0.15">
      <c r="A26" s="11">
        <v>23</v>
      </c>
      <c r="B26" s="15" t="s">
        <v>52</v>
      </c>
      <c r="C26" s="11" t="s">
        <v>53</v>
      </c>
      <c r="D26" s="13">
        <v>19</v>
      </c>
      <c r="E26" s="14"/>
      <c r="F26" s="13">
        <f t="shared" si="0"/>
        <v>0</v>
      </c>
      <c r="G26" s="11" t="s">
        <v>54</v>
      </c>
    </row>
    <row r="27" spans="1:7" s="1" customFormat="1" x14ac:dyDescent="0.15">
      <c r="A27" s="11">
        <v>24</v>
      </c>
      <c r="B27" s="15" t="s">
        <v>55</v>
      </c>
      <c r="C27" s="11" t="s">
        <v>31</v>
      </c>
      <c r="D27" s="13">
        <v>1</v>
      </c>
      <c r="E27" s="14"/>
      <c r="F27" s="13">
        <f t="shared" si="0"/>
        <v>0</v>
      </c>
      <c r="G27" s="11" t="s">
        <v>56</v>
      </c>
    </row>
    <row r="28" spans="1:7" s="1" customFormat="1" x14ac:dyDescent="0.15">
      <c r="A28" s="11"/>
      <c r="B28" s="10" t="s">
        <v>57</v>
      </c>
      <c r="C28" s="11"/>
      <c r="D28" s="11"/>
      <c r="E28" s="16"/>
      <c r="F28" s="17">
        <f>SUM(F5:F27)</f>
        <v>0</v>
      </c>
      <c r="G28" s="11"/>
    </row>
    <row r="29" spans="1:7" x14ac:dyDescent="0.15">
      <c r="A29" s="11" t="s">
        <v>58</v>
      </c>
      <c r="B29" s="32" t="s">
        <v>59</v>
      </c>
      <c r="C29" s="32"/>
      <c r="D29" s="32"/>
      <c r="E29" s="33"/>
      <c r="F29" s="34"/>
      <c r="G29" s="32"/>
    </row>
    <row r="30" spans="1:7" ht="60" x14ac:dyDescent="0.15">
      <c r="A30" s="11">
        <v>1</v>
      </c>
      <c r="B30" s="15" t="s">
        <v>60</v>
      </c>
      <c r="C30" s="11" t="s">
        <v>37</v>
      </c>
      <c r="D30" s="13">
        <f>54.31+63.12+48.93+91.52+42.72+177.66+38.4+42.8+49.2+47.6+84.84+83.2+70.72+42.4+42.3+42.1+14.4+14.4+28.8+14.4</f>
        <v>1093.8200000000002</v>
      </c>
      <c r="E30" s="14"/>
      <c r="F30" s="13">
        <f>D30*E30</f>
        <v>0</v>
      </c>
      <c r="G30" s="15" t="s">
        <v>61</v>
      </c>
    </row>
    <row r="31" spans="1:7" s="1" customFormat="1" ht="60" x14ac:dyDescent="0.15">
      <c r="A31" s="11">
        <v>2</v>
      </c>
      <c r="B31" s="12" t="s">
        <v>62</v>
      </c>
      <c r="C31" s="11" t="s">
        <v>37</v>
      </c>
      <c r="D31" s="13">
        <f>86.512+110.92+48.93+88.19+91.52+42.72+177.66+38.4+42.8+49.2+47.6+84.84+53.2+70.72+42.4+42.3+42.1+14.4+14.4+28.8+14.4</f>
        <v>1232.0120000000002</v>
      </c>
      <c r="E31" s="14"/>
      <c r="F31" s="13">
        <f>D31*E31</f>
        <v>0</v>
      </c>
      <c r="G31" s="15" t="s">
        <v>63</v>
      </c>
    </row>
    <row r="32" spans="1:7" s="1" customFormat="1" x14ac:dyDescent="0.15">
      <c r="A32" s="11">
        <v>3</v>
      </c>
      <c r="B32" s="12" t="s">
        <v>64</v>
      </c>
      <c r="C32" s="11" t="s">
        <v>37</v>
      </c>
      <c r="D32" s="13">
        <v>64.8</v>
      </c>
      <c r="E32" s="14"/>
      <c r="F32" s="13">
        <f>D32*E32</f>
        <v>0</v>
      </c>
      <c r="G32" s="15" t="s">
        <v>65</v>
      </c>
    </row>
    <row r="33" spans="1:7" s="1" customFormat="1" x14ac:dyDescent="0.15">
      <c r="A33" s="11">
        <v>4</v>
      </c>
      <c r="B33" s="44" t="s">
        <v>113</v>
      </c>
      <c r="C33" s="41" t="s">
        <v>114</v>
      </c>
      <c r="D33" s="42">
        <v>2</v>
      </c>
      <c r="E33" s="45"/>
      <c r="F33" s="43">
        <f>D33*E33</f>
        <v>0</v>
      </c>
      <c r="G33" s="15"/>
    </row>
    <row r="34" spans="1:7" s="1" customFormat="1" x14ac:dyDescent="0.15">
      <c r="A34" s="11">
        <v>5</v>
      </c>
      <c r="B34" s="12" t="s">
        <v>66</v>
      </c>
      <c r="C34" s="11" t="s">
        <v>37</v>
      </c>
      <c r="D34" s="13">
        <v>28.8</v>
      </c>
      <c r="E34" s="14"/>
      <c r="F34" s="13">
        <f t="shared" ref="F34:F39" si="1">D34*E34</f>
        <v>0</v>
      </c>
      <c r="G34" s="15" t="s">
        <v>67</v>
      </c>
    </row>
    <row r="35" spans="1:7" s="1" customFormat="1" ht="24" x14ac:dyDescent="0.15">
      <c r="A35" s="11">
        <v>6</v>
      </c>
      <c r="B35" s="15" t="s">
        <v>68</v>
      </c>
      <c r="C35" s="11" t="s">
        <v>37</v>
      </c>
      <c r="D35" s="13">
        <v>156.9</v>
      </c>
      <c r="E35" s="14"/>
      <c r="F35" s="13">
        <f t="shared" si="1"/>
        <v>0</v>
      </c>
      <c r="G35" s="15" t="s">
        <v>69</v>
      </c>
    </row>
    <row r="36" spans="1:7" s="1" customFormat="1" x14ac:dyDescent="0.15">
      <c r="A36" s="11">
        <v>7</v>
      </c>
      <c r="B36" s="15" t="s">
        <v>70</v>
      </c>
      <c r="C36" s="11" t="s">
        <v>34</v>
      </c>
      <c r="D36" s="13">
        <v>128</v>
      </c>
      <c r="E36" s="14"/>
      <c r="F36" s="13">
        <f t="shared" si="1"/>
        <v>0</v>
      </c>
      <c r="G36" s="15" t="s">
        <v>71</v>
      </c>
    </row>
    <row r="37" spans="1:7" s="1" customFormat="1" x14ac:dyDescent="0.15">
      <c r="A37" s="11">
        <v>8</v>
      </c>
      <c r="B37" s="12" t="s">
        <v>72</v>
      </c>
      <c r="C37" s="11" t="s">
        <v>37</v>
      </c>
      <c r="D37" s="13">
        <v>111.2</v>
      </c>
      <c r="E37" s="14"/>
      <c r="F37" s="13">
        <f t="shared" si="1"/>
        <v>0</v>
      </c>
      <c r="G37" s="15" t="s">
        <v>73</v>
      </c>
    </row>
    <row r="38" spans="1:7" s="1" customFormat="1" x14ac:dyDescent="0.15">
      <c r="A38" s="11">
        <v>9</v>
      </c>
      <c r="B38" s="12" t="s">
        <v>74</v>
      </c>
      <c r="C38" s="11" t="s">
        <v>24</v>
      </c>
      <c r="D38" s="13">
        <v>5</v>
      </c>
      <c r="E38" s="14"/>
      <c r="F38" s="13">
        <f t="shared" si="1"/>
        <v>0</v>
      </c>
      <c r="G38" s="15" t="s">
        <v>75</v>
      </c>
    </row>
    <row r="39" spans="1:7" s="1" customFormat="1" x14ac:dyDescent="0.15">
      <c r="A39" s="11">
        <v>10</v>
      </c>
      <c r="B39" s="12" t="s">
        <v>76</v>
      </c>
      <c r="C39" s="11" t="s">
        <v>24</v>
      </c>
      <c r="D39" s="13">
        <v>3</v>
      </c>
      <c r="E39" s="14"/>
      <c r="F39" s="13">
        <f t="shared" si="1"/>
        <v>0</v>
      </c>
      <c r="G39" s="15" t="s">
        <v>77</v>
      </c>
    </row>
    <row r="40" spans="1:7" s="1" customFormat="1" x14ac:dyDescent="0.15">
      <c r="A40" s="11">
        <v>11</v>
      </c>
      <c r="B40" s="12" t="s">
        <v>78</v>
      </c>
      <c r="C40" s="11" t="s">
        <v>37</v>
      </c>
      <c r="D40" s="13">
        <f>23.8+24.7+24.9+23.2+19.6+36.6+37.3</f>
        <v>190.10000000000002</v>
      </c>
      <c r="E40" s="14"/>
      <c r="F40" s="13">
        <f>D40*E40</f>
        <v>0</v>
      </c>
      <c r="G40" s="18" t="s">
        <v>79</v>
      </c>
    </row>
    <row r="41" spans="1:7" s="1" customFormat="1" x14ac:dyDescent="0.15">
      <c r="A41" s="11">
        <v>12</v>
      </c>
      <c r="B41" s="12" t="s">
        <v>80</v>
      </c>
      <c r="C41" s="11" t="s">
        <v>31</v>
      </c>
      <c r="D41" s="13">
        <v>1</v>
      </c>
      <c r="E41" s="14"/>
      <c r="F41" s="13">
        <f>D41*E41</f>
        <v>0</v>
      </c>
      <c r="G41" s="15" t="s">
        <v>81</v>
      </c>
    </row>
    <row r="42" spans="1:7" s="1" customFormat="1" x14ac:dyDescent="0.15">
      <c r="A42" s="11">
        <v>13</v>
      </c>
      <c r="B42" s="12" t="s">
        <v>82</v>
      </c>
      <c r="C42" s="11" t="s">
        <v>31</v>
      </c>
      <c r="D42" s="13">
        <v>1</v>
      </c>
      <c r="E42" s="14"/>
      <c r="F42" s="13">
        <f>D42*E42</f>
        <v>0</v>
      </c>
      <c r="G42" s="15" t="s">
        <v>83</v>
      </c>
    </row>
    <row r="43" spans="1:7" s="1" customFormat="1" x14ac:dyDescent="0.15">
      <c r="A43" s="11"/>
      <c r="B43" s="19" t="s">
        <v>57</v>
      </c>
      <c r="C43" s="11"/>
      <c r="D43" s="11"/>
      <c r="E43" s="16"/>
      <c r="F43" s="17">
        <f>SUM(F30:F42)</f>
        <v>0</v>
      </c>
      <c r="G43" s="11"/>
    </row>
    <row r="44" spans="1:7" x14ac:dyDescent="0.15">
      <c r="A44" s="11" t="s">
        <v>84</v>
      </c>
      <c r="B44" s="32" t="s">
        <v>85</v>
      </c>
      <c r="C44" s="32"/>
      <c r="D44" s="32"/>
      <c r="E44" s="33"/>
      <c r="F44" s="34"/>
      <c r="G44" s="32"/>
    </row>
    <row r="45" spans="1:7" s="2" customFormat="1" ht="24" x14ac:dyDescent="0.15">
      <c r="A45" s="11">
        <v>1</v>
      </c>
      <c r="B45" s="15" t="s">
        <v>86</v>
      </c>
      <c r="C45" s="11" t="s">
        <v>53</v>
      </c>
      <c r="D45" s="11">
        <f>17+2+6+6+4+4+1</f>
        <v>40</v>
      </c>
      <c r="E45" s="16"/>
      <c r="F45" s="13">
        <f t="shared" ref="F45:F50" si="2">D45*E45</f>
        <v>0</v>
      </c>
      <c r="G45" s="15" t="s">
        <v>87</v>
      </c>
    </row>
    <row r="46" spans="1:7" s="2" customFormat="1" x14ac:dyDescent="0.15">
      <c r="A46" s="11">
        <v>2</v>
      </c>
      <c r="B46" s="15" t="s">
        <v>88</v>
      </c>
      <c r="C46" s="11" t="s">
        <v>53</v>
      </c>
      <c r="D46" s="11">
        <v>75</v>
      </c>
      <c r="E46" s="16"/>
      <c r="F46" s="13">
        <f t="shared" si="2"/>
        <v>0</v>
      </c>
      <c r="G46" s="11" t="s">
        <v>89</v>
      </c>
    </row>
    <row r="47" spans="1:7" s="2" customFormat="1" x14ac:dyDescent="0.15">
      <c r="A47" s="11">
        <v>3</v>
      </c>
      <c r="B47" s="15" t="s">
        <v>90</v>
      </c>
      <c r="C47" s="11" t="s">
        <v>53</v>
      </c>
      <c r="D47" s="11">
        <v>55</v>
      </c>
      <c r="E47" s="16"/>
      <c r="F47" s="13">
        <f t="shared" si="2"/>
        <v>0</v>
      </c>
      <c r="G47" s="11" t="s">
        <v>91</v>
      </c>
    </row>
    <row r="48" spans="1:7" s="3" customFormat="1" x14ac:dyDescent="0.15">
      <c r="A48" s="11">
        <v>4</v>
      </c>
      <c r="B48" s="15" t="s">
        <v>92</v>
      </c>
      <c r="C48" s="11" t="s">
        <v>53</v>
      </c>
      <c r="D48" s="11">
        <v>27</v>
      </c>
      <c r="E48" s="16"/>
      <c r="F48" s="13">
        <f t="shared" si="2"/>
        <v>0</v>
      </c>
      <c r="G48" s="11" t="s">
        <v>93</v>
      </c>
    </row>
    <row r="49" spans="1:7" s="2" customFormat="1" x14ac:dyDescent="0.15">
      <c r="A49" s="11">
        <v>5</v>
      </c>
      <c r="B49" s="15" t="s">
        <v>94</v>
      </c>
      <c r="C49" s="11" t="s">
        <v>37</v>
      </c>
      <c r="D49" s="11">
        <v>35.159999999999997</v>
      </c>
      <c r="E49" s="16"/>
      <c r="F49" s="13">
        <f t="shared" si="2"/>
        <v>0</v>
      </c>
      <c r="G49" s="11" t="s">
        <v>95</v>
      </c>
    </row>
    <row r="50" spans="1:7" s="2" customFormat="1" x14ac:dyDescent="0.15">
      <c r="A50" s="11">
        <v>6</v>
      </c>
      <c r="B50" s="15" t="s">
        <v>96</v>
      </c>
      <c r="C50" s="11" t="s">
        <v>53</v>
      </c>
      <c r="D50" s="11">
        <v>8</v>
      </c>
      <c r="E50" s="16"/>
      <c r="F50" s="13">
        <f t="shared" si="2"/>
        <v>0</v>
      </c>
      <c r="G50" s="11" t="s">
        <v>112</v>
      </c>
    </row>
    <row r="51" spans="1:7" x14ac:dyDescent="0.15">
      <c r="A51" s="20"/>
      <c r="B51" s="21" t="s">
        <v>57</v>
      </c>
      <c r="C51" s="20"/>
      <c r="D51" s="20"/>
      <c r="E51" s="22"/>
      <c r="F51" s="17">
        <f>SUM(F45:F50)</f>
        <v>0</v>
      </c>
      <c r="G51" s="20"/>
    </row>
    <row r="52" spans="1:7" x14ac:dyDescent="0.15">
      <c r="A52" s="8" t="s">
        <v>97</v>
      </c>
      <c r="B52" s="21" t="s">
        <v>98</v>
      </c>
      <c r="C52" s="8"/>
      <c r="D52" s="8"/>
      <c r="E52" s="23"/>
      <c r="F52" s="24"/>
      <c r="G52" s="20"/>
    </row>
    <row r="53" spans="1:7" x14ac:dyDescent="0.15">
      <c r="A53" s="11">
        <v>1</v>
      </c>
      <c r="B53" s="19" t="s">
        <v>99</v>
      </c>
      <c r="C53" s="11"/>
      <c r="D53" s="11"/>
      <c r="E53" s="16"/>
      <c r="F53" s="13">
        <f>F28+F43+F51</f>
        <v>0</v>
      </c>
      <c r="G53" s="20"/>
    </row>
    <row r="54" spans="1:7" x14ac:dyDescent="0.15">
      <c r="A54" s="11">
        <v>2</v>
      </c>
      <c r="B54" s="12" t="s">
        <v>100</v>
      </c>
      <c r="C54" s="11" t="s">
        <v>31</v>
      </c>
      <c r="D54" s="11">
        <v>1</v>
      </c>
      <c r="E54" s="46">
        <v>0.03</v>
      </c>
      <c r="F54" s="13">
        <f>F53*E54</f>
        <v>0</v>
      </c>
      <c r="G54" s="20"/>
    </row>
    <row r="55" spans="1:7" x14ac:dyDescent="0.15">
      <c r="A55" s="11">
        <v>3</v>
      </c>
      <c r="B55" s="12" t="s">
        <v>101</v>
      </c>
      <c r="C55" s="11" t="s">
        <v>31</v>
      </c>
      <c r="D55" s="11">
        <v>1</v>
      </c>
      <c r="E55" s="46">
        <v>0.03</v>
      </c>
      <c r="F55" s="13">
        <f>F53*E55</f>
        <v>0</v>
      </c>
      <c r="G55" s="20"/>
    </row>
    <row r="56" spans="1:7" x14ac:dyDescent="0.15">
      <c r="A56" s="11">
        <v>4</v>
      </c>
      <c r="B56" s="10" t="s">
        <v>102</v>
      </c>
      <c r="C56" s="9"/>
      <c r="D56" s="9"/>
      <c r="E56" s="48"/>
      <c r="F56" s="17">
        <f>F53+F54+F55</f>
        <v>0</v>
      </c>
      <c r="G56" s="20"/>
    </row>
    <row r="57" spans="1:7" x14ac:dyDescent="0.15">
      <c r="A57" s="11">
        <v>5</v>
      </c>
      <c r="B57" s="12" t="s">
        <v>103</v>
      </c>
      <c r="C57" s="11" t="s">
        <v>31</v>
      </c>
      <c r="D57" s="11">
        <v>1</v>
      </c>
      <c r="E57" s="46">
        <v>0.05</v>
      </c>
      <c r="F57" s="13">
        <f>F56*E57</f>
        <v>0</v>
      </c>
      <c r="G57" s="20"/>
    </row>
    <row r="58" spans="1:7" x14ac:dyDescent="0.15">
      <c r="A58" s="11">
        <v>6</v>
      </c>
      <c r="B58" s="12" t="s">
        <v>104</v>
      </c>
      <c r="C58" s="11" t="s">
        <v>31</v>
      </c>
      <c r="D58" s="11">
        <v>1</v>
      </c>
      <c r="E58" s="46">
        <v>0.03</v>
      </c>
      <c r="F58" s="13">
        <f>F56*E58</f>
        <v>0</v>
      </c>
      <c r="G58" s="20"/>
    </row>
    <row r="59" spans="1:7" x14ac:dyDescent="0.15">
      <c r="A59" s="11">
        <v>7</v>
      </c>
      <c r="B59" s="10" t="s">
        <v>105</v>
      </c>
      <c r="C59" s="9"/>
      <c r="D59" s="9"/>
      <c r="E59" s="48"/>
      <c r="F59" s="17">
        <f>SUM(F56:F58)</f>
        <v>0</v>
      </c>
      <c r="G59" s="20"/>
    </row>
    <row r="60" spans="1:7" x14ac:dyDescent="0.15">
      <c r="A60" s="11">
        <v>8</v>
      </c>
      <c r="B60" s="15" t="s">
        <v>106</v>
      </c>
      <c r="C60" s="11" t="s">
        <v>31</v>
      </c>
      <c r="D60" s="11">
        <v>1</v>
      </c>
      <c r="E60" s="46">
        <v>0.02</v>
      </c>
      <c r="F60" s="13">
        <f>F59*E60</f>
        <v>0</v>
      </c>
      <c r="G60" s="20"/>
    </row>
    <row r="61" spans="1:7" x14ac:dyDescent="0.15">
      <c r="A61" s="11">
        <v>9</v>
      </c>
      <c r="B61" s="12" t="s">
        <v>107</v>
      </c>
      <c r="C61" s="11" t="s">
        <v>31</v>
      </c>
      <c r="D61" s="11">
        <v>1</v>
      </c>
      <c r="E61" s="46">
        <v>0.03</v>
      </c>
      <c r="F61" s="26">
        <f>F59*E61</f>
        <v>0</v>
      </c>
      <c r="G61" s="20"/>
    </row>
    <row r="62" spans="1:7" x14ac:dyDescent="0.15">
      <c r="A62" s="20"/>
      <c r="B62" s="27"/>
      <c r="C62" s="20"/>
      <c r="D62" s="20"/>
      <c r="E62" s="22"/>
      <c r="F62" s="24">
        <f>F59+F60+F61</f>
        <v>0</v>
      </c>
      <c r="G62" s="20"/>
    </row>
    <row r="63" spans="1:7" x14ac:dyDescent="0.15">
      <c r="A63" s="8" t="s">
        <v>108</v>
      </c>
      <c r="B63" s="28" t="s">
        <v>109</v>
      </c>
      <c r="C63" s="11" t="s">
        <v>31</v>
      </c>
      <c r="D63" s="11">
        <v>1</v>
      </c>
      <c r="E63" s="46">
        <v>0.1</v>
      </c>
      <c r="F63" s="47">
        <v>14616</v>
      </c>
      <c r="G63" s="20"/>
    </row>
    <row r="64" spans="1:7" x14ac:dyDescent="0.15">
      <c r="A64" s="8" t="s">
        <v>110</v>
      </c>
      <c r="B64" s="28" t="s">
        <v>111</v>
      </c>
      <c r="C64" s="11" t="s">
        <v>31</v>
      </c>
      <c r="D64" s="11">
        <v>1</v>
      </c>
      <c r="E64" s="25"/>
      <c r="F64" s="24">
        <f>F63+F62</f>
        <v>14616</v>
      </c>
      <c r="G64" s="20"/>
    </row>
  </sheetData>
  <sheetProtection algorithmName="SHA-512" hashValue="TDo5oAcpZ8x8BWFC/baUXRXIJ0/du74C5ZDsD77H2yBTUTRrTgvxVD2dRgLKTUNA5D5bwm0q4G4n5TH0YHq/PQ==" saltValue="10BDlT0E7WY53CCopGGyTg==" spinCount="100000" sheet="1" objects="1"/>
  <mergeCells count="11">
    <mergeCell ref="A1:G1"/>
    <mergeCell ref="B4:G4"/>
    <mergeCell ref="B29:G29"/>
    <mergeCell ref="B44:G44"/>
    <mergeCell ref="A2:A3"/>
    <mergeCell ref="B2:B3"/>
    <mergeCell ref="C2:C3"/>
    <mergeCell ref="D2:D3"/>
    <mergeCell ref="E2:E3"/>
    <mergeCell ref="F2:F3"/>
    <mergeCell ref="G2:G3"/>
  </mergeCells>
  <phoneticPr fontId="8" type="noConversion"/>
  <pageMargins left="0.27500000000000002" right="0.69791666666666696" top="0.75" bottom="0.75" header="0.3" footer="0.75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5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11-12楼工程预算表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柳海龙</cp:lastModifiedBy>
  <cp:revision>0</cp:revision>
  <dcterms:created xsi:type="dcterms:W3CDTF">2024-04-19T13:41:00Z</dcterms:created>
  <dcterms:modified xsi:type="dcterms:W3CDTF">2025-07-09T04:44:11Z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1E9D6F324A444D9E8346C479D873CB54_13</vt:lpwstr>
  </property>
</Properties>
</file>